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lm\VUC film\Lektion 5\"/>
    </mc:Choice>
  </mc:AlternateContent>
  <xr:revisionPtr revIDLastSave="0" documentId="13_ncr:1_{EBD1FF63-2FDF-4524-9AA5-A48FF7C02EE8}" xr6:coauthVersionLast="45" xr6:coauthVersionMax="45" xr10:uidLastSave="{00000000-0000-0000-0000-000000000000}"/>
  <bookViews>
    <workbookView xWindow="5910" yWindow="4155" windowWidth="18795" windowHeight="11325" xr2:uid="{00000000-000D-0000-FFFF-FFFF00000000}"/>
  </bookViews>
  <sheets>
    <sheet name="Eksempler" sheetId="16" r:id="rId1"/>
    <sheet name="Opgave 55-57" sheetId="5" r:id="rId2"/>
    <sheet name="Opgave 73-74" sheetId="13" r:id="rId3"/>
    <sheet name="Opgave 55-57 Facit" sheetId="15" r:id="rId4"/>
    <sheet name="Opgave 73-74 Facit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6" l="1"/>
  <c r="D5" i="16"/>
  <c r="D3" i="16"/>
  <c r="D33" i="15"/>
  <c r="D23" i="15"/>
  <c r="D19" i="15"/>
  <c r="D10" i="15"/>
  <c r="D5" i="15"/>
  <c r="D65" i="14"/>
  <c r="D57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D38" i="14"/>
  <c r="D28" i="14"/>
  <c r="D24" i="14"/>
  <c r="E18" i="14"/>
  <c r="E17" i="14"/>
  <c r="E12" i="14"/>
  <c r="P11" i="14"/>
  <c r="O11" i="14"/>
  <c r="N11" i="14"/>
  <c r="M11" i="14"/>
  <c r="E11" i="14"/>
  <c r="P10" i="14"/>
  <c r="O10" i="14"/>
  <c r="N10" i="14"/>
  <c r="M10" i="14"/>
  <c r="P8" i="14"/>
  <c r="M8" i="14"/>
  <c r="O6" i="14"/>
  <c r="N6" i="14"/>
</calcChain>
</file>

<file path=xl/sharedStrings.xml><?xml version="1.0" encoding="utf-8"?>
<sst xmlns="http://schemas.openxmlformats.org/spreadsheetml/2006/main" count="249" uniqueCount="117">
  <si>
    <t>a:</t>
  </si>
  <si>
    <t>b:</t>
  </si>
  <si>
    <t>c:</t>
  </si>
  <si>
    <t>d:</t>
  </si>
  <si>
    <t>e:</t>
  </si>
  <si>
    <t>f:</t>
  </si>
  <si>
    <t>g:</t>
  </si>
  <si>
    <t>Ældre i Skovborg Kommune.</t>
  </si>
  <si>
    <t>Hvor mange personer er fyldt 90 år?</t>
  </si>
  <si>
    <t>Hvor mange personer er fyldt 100 år?</t>
  </si>
  <si>
    <t>Ældre i Udby Kommune.</t>
  </si>
  <si>
    <t>Hvor mange promille af befolkningen er fyldt 90 år?</t>
  </si>
  <si>
    <t>Hvor mange promille af befolkningen er fyldt 100 år?</t>
  </si>
  <si>
    <t>Cykel</t>
  </si>
  <si>
    <t>Hvor meget margarine blev der lavet</t>
  </si>
  <si>
    <t>på margarinefabrikken sidste år?</t>
  </si>
  <si>
    <t>55:</t>
  </si>
  <si>
    <t>56:</t>
  </si>
  <si>
    <t>57:</t>
  </si>
  <si>
    <t>Personer</t>
  </si>
  <si>
    <t>Procent</t>
  </si>
  <si>
    <t>Bil</t>
  </si>
  <si>
    <t>Bus</t>
  </si>
  <si>
    <t>Gå</t>
  </si>
  <si>
    <t>Til og fra arbejde</t>
  </si>
  <si>
    <t>Udby Kommune har to år i træk spurgt,</t>
  </si>
  <si>
    <t>200 af kommunens medarbejdere,</t>
  </si>
  <si>
    <t>hvordan de oftest kommer på arbejde.</t>
  </si>
  <si>
    <t>Beregn de manglende procenttal i tabellen.</t>
  </si>
  <si>
    <t xml:space="preserve">Hvor meget er antallet af cyklister vokset: </t>
  </si>
  <si>
    <t>Hvor meget er antallet, der kører i bil, faldet:</t>
  </si>
  <si>
    <t>- målt i procentpoint?</t>
  </si>
  <si>
    <t>- målt i procent?</t>
  </si>
  <si>
    <t>Hvilket tal har forandret sig mest målt i procenpoint?</t>
  </si>
  <si>
    <t>Hvilket tal har forandret sig mest målt i procent?</t>
  </si>
  <si>
    <t>Transport til og fra arbejde</t>
  </si>
  <si>
    <t xml:space="preserve">De 50 nye lejligheder i Granparken er for dyre for mange af byens boligsøgende. </t>
  </si>
  <si>
    <t xml:space="preserve">Tallene for sidste år viser, at der stadiger mange tomme lejligheder i byggeriet 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</si>
  <si>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</si>
  <si>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</si>
  <si>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</si>
  <si>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</si>
  <si>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</si>
  <si>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</si>
  <si>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</si>
  <si>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</si>
  <si>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</si>
  <si>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</si>
  <si>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</si>
  <si>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</si>
  <si>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Antal tomme lejligheder i Granparken</t>
  </si>
  <si>
    <t>Tomme lejligheder</t>
  </si>
  <si>
    <t>Hvor mange procent af lejlighederne</t>
  </si>
  <si>
    <t>i Granparken var tomme i juni?</t>
  </si>
  <si>
    <t>Hvor mange lejligheder har i gennemsnit stået tomme</t>
  </si>
  <si>
    <t>hvor mange procent af lejlighederne der var tomme.</t>
  </si>
  <si>
    <t>Antal tomme lejligheder i Granparken i procent</t>
  </si>
  <si>
    <t xml:space="preserve">Udfyld tabellen, så den måned for måned viser, </t>
  </si>
  <si>
    <t>Hvor mange procentpoint voksede antallet af tomme lejligheder fra marts til april?</t>
  </si>
  <si>
    <t>Hvor mange procent voksede antallet af tomme lejligheder fra marts til april?</t>
  </si>
  <si>
    <t>Hvor mange procentpoint faldt antallet af tomme lejligheder fra maj til juni?</t>
  </si>
  <si>
    <t xml:space="preserve">Hvor mange procent faldt antallet af tomme lejligheder fra maj til juni? </t>
  </si>
  <si>
    <t>73:</t>
  </si>
  <si>
    <t>74:</t>
  </si>
  <si>
    <t>Her skal vi tænke, hvad er det jeg skal finde? (procenten)</t>
  </si>
  <si>
    <t xml:space="preserve">Hvad er delen og hvad er helheden? </t>
  </si>
  <si>
    <t xml:space="preserve">Husk at bruge % i menuen. </t>
  </si>
  <si>
    <t>Forskel %</t>
  </si>
  <si>
    <t>Forskel pp</t>
  </si>
  <si>
    <t>pp</t>
  </si>
  <si>
    <r>
      <t xml:space="preserve">Det skal ikke være minus, fordi spørgsmålet lyder: hvor meget er antallet </t>
    </r>
    <r>
      <rPr>
        <b/>
        <sz val="11"/>
        <color theme="1"/>
        <rFont val="Calibri"/>
        <family val="2"/>
        <scheme val="minor"/>
      </rPr>
      <t>faldet</t>
    </r>
    <r>
      <rPr>
        <sz val="11"/>
        <color theme="1"/>
        <rFont val="Calibri"/>
        <family val="2"/>
        <scheme val="minor"/>
      </rPr>
      <t>?</t>
    </r>
  </si>
  <si>
    <t xml:space="preserve">Gå: </t>
  </si>
  <si>
    <t>lejlighed har stået tomme</t>
  </si>
  <si>
    <r>
      <t xml:space="preserve">Hvor mange </t>
    </r>
    <r>
      <rPr>
        <b/>
        <sz val="11"/>
        <color theme="1"/>
        <rFont val="Calibri"/>
        <family val="2"/>
        <scheme val="minor"/>
      </rPr>
      <t>procentpoint</t>
    </r>
    <r>
      <rPr>
        <sz val="11"/>
        <color theme="1"/>
        <rFont val="Calibri"/>
        <family val="2"/>
        <scheme val="minor"/>
      </rPr>
      <t xml:space="preserve"> voksede antallet af tomme lejligheder fra marts til april?</t>
    </r>
  </si>
  <si>
    <t>4 pp</t>
  </si>
  <si>
    <t xml:space="preserve">2pp </t>
  </si>
  <si>
    <t xml:space="preserve"> </t>
  </si>
  <si>
    <t xml:space="preserve">personer </t>
  </si>
  <si>
    <t>Det giver ikke mening at tale om decimaltal i denne sammenhæng</t>
  </si>
  <si>
    <t>‰</t>
  </si>
  <si>
    <t>Promilletegn= hold ALT og skriv 0137</t>
  </si>
  <si>
    <t>Her leder vi altså efter helhed</t>
  </si>
  <si>
    <t>Her leder vi efter promille (samme opskrift som ved procent)</t>
  </si>
  <si>
    <t>Her leder vi altså efter del</t>
  </si>
  <si>
    <t>t</t>
  </si>
  <si>
    <t>Der blev lavet</t>
  </si>
  <si>
    <t xml:space="preserve">h: </t>
  </si>
  <si>
    <t xml:space="preserve">Lav et søjlediagram over antal tomme parker i Granparken. </t>
  </si>
  <si>
    <t xml:space="preserve">Find 1 ‰ af 300 </t>
  </si>
  <si>
    <t>Find 1% af 300</t>
  </si>
  <si>
    <t>Promille</t>
  </si>
  <si>
    <t>Procentpoint</t>
  </si>
  <si>
    <t xml:space="preserve">Mælken er steget fra 5 kroner til 8 kroner, hvor mange procent er mælken steget? </t>
  </si>
  <si>
    <t xml:space="preserve">Find gennemsnittet? </t>
  </si>
  <si>
    <t xml:space="preserve">Gennemsnittet er: </t>
  </si>
  <si>
    <t xml:space="preserve">Lav et diagram: </t>
  </si>
  <si>
    <t>Liberal Alliance fik 9% ved valget i 2015 og 4% ved valget i 2019</t>
  </si>
  <si>
    <t xml:space="preserve">Renten er gået fra 2% til 4%, man siger dermed at renten er steget 2 procent point. </t>
  </si>
  <si>
    <t xml:space="preserve">Man siger de er faldet med 5 procent point. </t>
  </si>
  <si>
    <t>%</t>
  </si>
  <si>
    <t>træer</t>
  </si>
  <si>
    <t>Hus 1</t>
  </si>
  <si>
    <t>Hus 2</t>
  </si>
  <si>
    <t>Hus 3</t>
  </si>
  <si>
    <t>Hus 4</t>
  </si>
  <si>
    <t>træer pr. hus</t>
  </si>
  <si>
    <t>Mandag</t>
  </si>
  <si>
    <t>tirsdag</t>
  </si>
  <si>
    <t>onsdag</t>
  </si>
  <si>
    <t>torsdag</t>
  </si>
  <si>
    <t>fredag</t>
  </si>
  <si>
    <t>lørdag</t>
  </si>
  <si>
    <t>søndag</t>
  </si>
  <si>
    <t>weekend</t>
  </si>
  <si>
    <t>Video</t>
  </si>
  <si>
    <t>Bekræfte at man er aktiv, hvis man ikke har haft kontakt….</t>
  </si>
  <si>
    <t xml:space="preserve">Samme plan næste uge :-)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</si>
</sst>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2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46" fontId="0" fillId="0" borderId="0" xfId="0" quotePrefix="1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9" fontId="0" fillId="0" borderId="1" xfId="1" applyFont="1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quotePrefix="1"/>
    <xf numFmtId="0" fontId="0" fillId="0" borderId="4" xfId="0" applyBorder="1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/>
    <xf numFmtId="9" fontId="2" fillId="0" borderId="1" xfId="1" applyFont="1" applyBorder="1"/>
    <xf numFmtId="9" fontId="0" fillId="0" borderId="0" xfId="1" applyFont="1"/>
    <xf numFmtId="164" fontId="2" fillId="0" borderId="0" xfId="1" applyNumberFormat="1" applyFont="1"/>
    <xf numFmtId="9" fontId="0" fillId="0" borderId="0" xfId="0" applyNumberFormat="1"/>
    <xf numFmtId="1" fontId="2" fillId="0" borderId="0" xfId="0" applyNumberFormat="1" applyFont="1" applyAlignment="1">
      <alignment horizontal="right"/>
    </xf>
    <xf numFmtId="10" fontId="2" fillId="0" borderId="0" xfId="0" applyNumberFormat="1" applyFont="1"/>
    <xf numFmtId="9" fontId="2" fillId="0" borderId="0" xfId="1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2" fontId="2" fillId="0" borderId="0" xfId="0" applyNumberFormat="1" applyFont="1"/>
    <xf numFmtId="0" fontId="4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Træer på vejen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Eksempler!$B$22:$B$25</c:f>
              <c:strCache>
                <c:ptCount val="4"/>
                <c:pt idx="0">
                  <c:v>Hus 1</c:v>
                </c:pt>
                <c:pt idx="1">
                  <c:v>Hus 2</c:v>
                </c:pt>
                <c:pt idx="2">
                  <c:v>Hus 3</c:v>
                </c:pt>
                <c:pt idx="3">
                  <c:v>Hus 4</c:v>
                </c:pt>
              </c:strCache>
            </c:strRef>
          </c:cat>
          <c:val>
            <c:numRef>
              <c:f>Eksempler!$C$22:$C$25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F-4337-926C-741AE0A4B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957152"/>
        <c:axId val="1685635552"/>
      </c:barChart>
      <c:catAx>
        <c:axId val="169495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85635552"/>
        <c:crosses val="autoZero"/>
        <c:auto val="1"/>
        <c:lblAlgn val="ctr"/>
        <c:lblOffset val="100"/>
        <c:noMultiLvlLbl val="0"/>
      </c:catAx>
      <c:valAx>
        <c:axId val="168563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9495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Antal tomme lejligheder i Granparken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'Opgave 73-74 Facit'!$K$39:$V$39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'Opgave 73-74 Facit'!$K$40:$V$40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3</c:v>
                </c:pt>
                <c:pt idx="7">
                  <c:v>8</c:v>
                </c:pt>
                <c:pt idx="8">
                  <c:v>14</c:v>
                </c:pt>
                <c:pt idx="9">
                  <c:v>16</c:v>
                </c:pt>
                <c:pt idx="10">
                  <c:v>14</c:v>
                </c:pt>
                <c:pt idx="1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E2-42A2-9E44-82015E623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2975600"/>
        <c:axId val="1297002192"/>
      </c:barChart>
      <c:catAx>
        <c:axId val="16029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97002192"/>
        <c:crosses val="autoZero"/>
        <c:auto val="1"/>
        <c:lblAlgn val="ctr"/>
        <c:lblOffset val="100"/>
        <c:noMultiLvlLbl val="0"/>
      </c:catAx>
      <c:valAx>
        <c:axId val="129700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02975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1309007</xdr:colOff>
      <xdr:row>26</xdr:row>
      <xdr:rowOff>155122</xdr:rowOff>
    </xdr:from>
    <xdr:to>
      <xdr:col>8</xdr:col>
      <xdr:colOff>536121</xdr:colOff>
      <xdr:row>41</xdr:row>
      <xdr:rowOff>40822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A9EAADD-2D9F-45CA-BCBB-2EF2E5ECC9D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38100</xdr:rowOff>
    </xdr:from>
    <xdr:to>
      <xdr:col>15</xdr:col>
      <xdr:colOff>114300</xdr:colOff>
      <xdr:row>7</xdr:row>
      <xdr:rowOff>133350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228600"/>
          <a:ext cx="25527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16</xdr:col>
      <xdr:colOff>133350</xdr:colOff>
      <xdr:row>20</xdr:row>
      <xdr:rowOff>104775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2686050"/>
          <a:ext cx="311467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16</xdr:col>
      <xdr:colOff>257175</xdr:colOff>
      <xdr:row>33</xdr:row>
      <xdr:rowOff>85725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5638800"/>
          <a:ext cx="32385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38100</xdr:rowOff>
    </xdr:from>
    <xdr:to>
      <xdr:col>15</xdr:col>
      <xdr:colOff>114300</xdr:colOff>
      <xdr:row>7</xdr:row>
      <xdr:rowOff>133350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825B33A5-AAB6-4A82-9CCB-1975C07F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228600"/>
          <a:ext cx="2552700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14</xdr:row>
      <xdr:rowOff>19050</xdr:rowOff>
    </xdr:from>
    <xdr:to>
      <xdr:col>16</xdr:col>
      <xdr:colOff>133350</xdr:colOff>
      <xdr:row>20</xdr:row>
      <xdr:rowOff>104775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759BA592-AC08-42DC-BDB2-C25E0E5B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2686050"/>
          <a:ext cx="3114675" cy="1228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16</xdr:col>
      <xdr:colOff>257175</xdr:colOff>
      <xdr:row>33</xdr:row>
      <xdr:rowOff>85725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1F69E154-847E-4071-9666-63825CB6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5" y="5638800"/>
          <a:ext cx="32385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49</xdr:row>
      <xdr:rowOff>71437</xdr:rowOff>
    </xdr:from>
    <xdr:to>
      <xdr:col>22</xdr:col>
      <xdr:colOff>0</xdr:colOff>
      <xdr:row>70</xdr:row>
      <xdr:rowOff>28575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AE91CCF-8991-4240-AA7B-A1B7F4CDF4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F3F5D-18C9-4C75-BB91-3550AA84AD61}">
  <dimension ref="B2:E50"/>
  <sheetViews>
    <sheetView tabSelected="1" zoomScale="175" zoomScaleNormal="175" workbookViewId="0">
      <selection activeCell="B7" sqref="B7"/>
    </sheetView>
  </sheetViews>
  <sheetFormatPr defaultRowHeight="15" x14ac:dyDescent="0.25"/>
  <cols>
    <col min="2" max="2" width="25.28515625" customWidth="1"/>
  </cols>
  <sheetData>
    <row r="2" spans="2:5" s="31" customFormat="1" ht="43.5" customHeight="1" x14ac:dyDescent="0.3">
      <c r="B2" s="31" t="s">
        <v>90</v>
      </c>
    </row>
    <row r="3" spans="2:5" x14ac:dyDescent="0.25">
      <c r="B3" t="s">
        <v>88</v>
      </c>
      <c r="C3" t="s">
        <v>76</v>
      </c>
      <c r="D3">
        <f>1/1000*300</f>
        <v>0.3</v>
      </c>
      <c r="E3" t="s">
        <v>79</v>
      </c>
    </row>
    <row r="5" spans="2:5" x14ac:dyDescent="0.25">
      <c r="B5" t="s">
        <v>89</v>
      </c>
      <c r="D5">
        <f>1/100*300</f>
        <v>3</v>
      </c>
      <c r="E5" t="s">
        <v>99</v>
      </c>
    </row>
    <row r="7" spans="2:5" ht="87.75" customHeight="1" x14ac:dyDescent="0.25"/>
    <row r="8" spans="2:5" s="31" customFormat="1" ht="18.75" x14ac:dyDescent="0.3">
      <c r="B8" s="31" t="s">
        <v>91</v>
      </c>
    </row>
    <row r="10" spans="2:5" x14ac:dyDescent="0.25">
      <c r="B10" t="s">
        <v>96</v>
      </c>
    </row>
    <row r="11" spans="2:5" ht="14.25" customHeight="1" x14ac:dyDescent="0.25">
      <c r="B11" t="s">
        <v>98</v>
      </c>
    </row>
    <row r="13" spans="2:5" x14ac:dyDescent="0.25">
      <c r="B13" t="s">
        <v>97</v>
      </c>
    </row>
    <row r="14" spans="2:5" x14ac:dyDescent="0.25">
      <c r="B14" t="s">
        <v>76</v>
      </c>
    </row>
    <row r="16" spans="2:5" ht="42.75" customHeight="1" x14ac:dyDescent="0.25">
      <c r="B16" t="s">
        <v>92</v>
      </c>
    </row>
    <row r="20" spans="2:4" ht="91.5" customHeight="1" x14ac:dyDescent="0.25"/>
    <row r="21" spans="2:4" x14ac:dyDescent="0.25">
      <c r="B21" t="s">
        <v>93</v>
      </c>
      <c r="C21" t="s">
        <v>76</v>
      </c>
      <c r="D21" t="s">
        <v>76</v>
      </c>
    </row>
    <row r="22" spans="2:4" x14ac:dyDescent="0.25">
      <c r="B22" t="s">
        <v>101</v>
      </c>
      <c r="C22">
        <v>1</v>
      </c>
      <c r="D22" t="s">
        <v>100</v>
      </c>
    </row>
    <row r="23" spans="2:4" x14ac:dyDescent="0.25">
      <c r="B23" t="s">
        <v>102</v>
      </c>
      <c r="C23">
        <v>3</v>
      </c>
      <c r="D23" t="s">
        <v>100</v>
      </c>
    </row>
    <row r="24" spans="2:4" x14ac:dyDescent="0.25">
      <c r="B24" t="s">
        <v>103</v>
      </c>
      <c r="C24">
        <v>6</v>
      </c>
      <c r="D24" t="s">
        <v>100</v>
      </c>
    </row>
    <row r="25" spans="2:4" x14ac:dyDescent="0.25">
      <c r="B25" t="s">
        <v>104</v>
      </c>
      <c r="C25">
        <v>5</v>
      </c>
      <c r="D25" t="s">
        <v>100</v>
      </c>
    </row>
    <row r="26" spans="2:4" x14ac:dyDescent="0.25">
      <c r="B26" t="s">
        <v>94</v>
      </c>
      <c r="C26">
        <f>SUM(C22:C25)/4</f>
        <v>3.75</v>
      </c>
      <c r="D26" t="s">
        <v>105</v>
      </c>
    </row>
    <row r="28" spans="2:4" x14ac:dyDescent="0.25">
      <c r="B28" t="s">
        <v>95</v>
      </c>
    </row>
    <row r="42" spans="2:3" ht="48" customHeight="1" x14ac:dyDescent="0.25">
      <c r="B42" t="s">
        <v>106</v>
      </c>
      <c r="C42" t="s">
        <v>114</v>
      </c>
    </row>
    <row r="43" spans="2:3" x14ac:dyDescent="0.25">
      <c r="B43" t="s">
        <v>107</v>
      </c>
    </row>
    <row r="44" spans="2:3" x14ac:dyDescent="0.25">
      <c r="B44" t="s">
        <v>108</v>
      </c>
    </row>
    <row r="45" spans="2:3" x14ac:dyDescent="0.25">
      <c r="B45" t="s">
        <v>109</v>
      </c>
      <c r="C45" t="s">
        <v>114</v>
      </c>
    </row>
    <row r="46" spans="2:3" x14ac:dyDescent="0.25">
      <c r="B46" t="s">
        <v>110</v>
      </c>
      <c r="C46" t="s">
        <v>115</v>
      </c>
    </row>
    <row r="47" spans="2:3" x14ac:dyDescent="0.25">
      <c r="B47" t="s">
        <v>111</v>
      </c>
      <c r="C47" t="s">
        <v>113</v>
      </c>
    </row>
    <row r="48" spans="2:3" x14ac:dyDescent="0.25">
      <c r="B48" t="s">
        <v>112</v>
      </c>
      <c r="C48" t="s">
        <v>113</v>
      </c>
    </row>
    <row r="50" spans="2:2" x14ac:dyDescent="0.25">
      <c r="B50" t="s">
        <v>116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1"/>
  <sheetViews>
    <sheetView workbookViewId="0"/>
  </sheetViews>
  <sheetFormatPr defaultRowHeight="15" x14ac:dyDescent="0.25"/>
  <cols>
    <col min="1" max="1" width="5.7109375" style="2" customWidth="1"/>
  </cols>
  <sheetData>
    <row r="1" spans="1:2" x14ac:dyDescent="0.25">
      <c r="A1" s="1" t="s">
        <v>16</v>
      </c>
      <c r="B1" t="s">
        <v>7</v>
      </c>
    </row>
    <row r="3" spans="1:2" x14ac:dyDescent="0.25">
      <c r="A3" s="2" t="s">
        <v>0</v>
      </c>
      <c r="B3" t="s">
        <v>8</v>
      </c>
    </row>
    <row r="7" spans="1:2" x14ac:dyDescent="0.25">
      <c r="A7" s="2" t="s">
        <v>1</v>
      </c>
      <c r="B7" t="s">
        <v>9</v>
      </c>
    </row>
    <row r="15" spans="1:2" x14ac:dyDescent="0.25">
      <c r="A15" s="1" t="s">
        <v>17</v>
      </c>
      <c r="B15" t="s">
        <v>10</v>
      </c>
    </row>
    <row r="17" spans="1:2" x14ac:dyDescent="0.25">
      <c r="A17" s="2" t="s">
        <v>0</v>
      </c>
      <c r="B17" t="s">
        <v>11</v>
      </c>
    </row>
    <row r="21" spans="1:2" x14ac:dyDescent="0.25">
      <c r="A21" s="2" t="s">
        <v>1</v>
      </c>
      <c r="B21" t="s">
        <v>12</v>
      </c>
    </row>
    <row r="25" spans="1:2" x14ac:dyDescent="0.25">
      <c r="A25" s="1"/>
    </row>
    <row r="30" spans="1:2" x14ac:dyDescent="0.25">
      <c r="A30" s="4" t="s">
        <v>18</v>
      </c>
      <c r="B30" t="s">
        <v>14</v>
      </c>
    </row>
    <row r="31" spans="1:2" x14ac:dyDescent="0.25">
      <c r="B31" s="6" t="s">
        <v>15</v>
      </c>
    </row>
    <row r="51" spans="1:1" x14ac:dyDescent="0.25">
      <c r="A51" s="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67"/>
  <sheetViews>
    <sheetView topLeftCell="A46" workbookViewId="0">
      <selection activeCell="H34" sqref="H34"/>
    </sheetView>
  </sheetViews>
  <sheetFormatPr defaultRowHeight="15" x14ac:dyDescent="0.25"/>
  <cols>
    <col min="1" max="1" width="5.7109375" style="2" customWidth="1"/>
  </cols>
  <sheetData>
    <row r="1" spans="1:16" x14ac:dyDescent="0.25">
      <c r="A1" s="4" t="s">
        <v>62</v>
      </c>
      <c r="B1" t="s">
        <v>24</v>
      </c>
    </row>
    <row r="2" spans="1:16" x14ac:dyDescent="0.25">
      <c r="B2" t="s">
        <v>25</v>
      </c>
    </row>
    <row r="3" spans="1:16" x14ac:dyDescent="0.25">
      <c r="B3" t="s">
        <v>26</v>
      </c>
      <c r="K3" s="15" t="s">
        <v>35</v>
      </c>
      <c r="L3" s="16"/>
      <c r="M3" s="16"/>
      <c r="N3" s="16"/>
      <c r="O3" s="16"/>
      <c r="P3" s="17"/>
    </row>
    <row r="4" spans="1:16" x14ac:dyDescent="0.25">
      <c r="B4" t="s">
        <v>27</v>
      </c>
      <c r="K4" s="12"/>
      <c r="L4" s="11"/>
      <c r="M4" s="9" t="s">
        <v>21</v>
      </c>
      <c r="N4" s="9" t="s">
        <v>22</v>
      </c>
      <c r="O4" s="9" t="s">
        <v>13</v>
      </c>
      <c r="P4" s="9" t="s">
        <v>23</v>
      </c>
    </row>
    <row r="5" spans="1:16" x14ac:dyDescent="0.25">
      <c r="K5" s="8">
        <v>2009</v>
      </c>
      <c r="L5" s="3" t="s">
        <v>19</v>
      </c>
      <c r="M5" s="3">
        <v>64</v>
      </c>
      <c r="N5" s="3">
        <v>42</v>
      </c>
      <c r="O5" s="3">
        <v>84</v>
      </c>
      <c r="P5" s="3">
        <v>10</v>
      </c>
    </row>
    <row r="6" spans="1:16" x14ac:dyDescent="0.25">
      <c r="A6" s="2" t="s">
        <v>0</v>
      </c>
      <c r="B6" t="s">
        <v>28</v>
      </c>
      <c r="K6" s="9"/>
      <c r="L6" s="3" t="s">
        <v>20</v>
      </c>
      <c r="M6" s="7">
        <v>0.32</v>
      </c>
      <c r="N6" s="3"/>
      <c r="O6" s="3"/>
      <c r="P6" s="7">
        <v>0.05</v>
      </c>
    </row>
    <row r="7" spans="1:16" x14ac:dyDescent="0.25">
      <c r="K7" s="8">
        <v>2010</v>
      </c>
      <c r="L7" s="3" t="s">
        <v>19</v>
      </c>
      <c r="M7" s="3">
        <v>56</v>
      </c>
      <c r="N7" s="3">
        <v>36</v>
      </c>
      <c r="O7" s="3">
        <v>96</v>
      </c>
      <c r="P7" s="3">
        <v>12</v>
      </c>
    </row>
    <row r="8" spans="1:16" x14ac:dyDescent="0.25">
      <c r="K8" s="9"/>
      <c r="L8" s="3" t="s">
        <v>20</v>
      </c>
      <c r="M8" s="3"/>
      <c r="N8" s="7">
        <v>0.18</v>
      </c>
      <c r="O8" s="7">
        <v>0.48</v>
      </c>
      <c r="P8" s="3"/>
    </row>
    <row r="10" spans="1:16" x14ac:dyDescent="0.25">
      <c r="A10" s="2" t="s">
        <v>1</v>
      </c>
      <c r="B10" t="s">
        <v>29</v>
      </c>
    </row>
    <row r="11" spans="1:16" x14ac:dyDescent="0.25">
      <c r="B11" s="10" t="s">
        <v>32</v>
      </c>
    </row>
    <row r="12" spans="1:16" x14ac:dyDescent="0.25">
      <c r="B12" s="10" t="s">
        <v>31</v>
      </c>
    </row>
    <row r="16" spans="1:16" x14ac:dyDescent="0.25">
      <c r="A16" s="2" t="s">
        <v>2</v>
      </c>
      <c r="B16" t="s">
        <v>30</v>
      </c>
    </row>
    <row r="17" spans="1:22" x14ac:dyDescent="0.25">
      <c r="B17" s="10" t="s">
        <v>32</v>
      </c>
    </row>
    <row r="18" spans="1:22" x14ac:dyDescent="0.25">
      <c r="B18" s="10" t="s">
        <v>31</v>
      </c>
    </row>
    <row r="22" spans="1:22" x14ac:dyDescent="0.25">
      <c r="A22" s="2" t="s">
        <v>3</v>
      </c>
      <c r="B22" t="s">
        <v>33</v>
      </c>
    </row>
    <row r="23" spans="1:22" x14ac:dyDescent="0.25">
      <c r="B23" s="6"/>
    </row>
    <row r="26" spans="1:22" x14ac:dyDescent="0.25">
      <c r="A26" s="2" t="s">
        <v>4</v>
      </c>
      <c r="B26" t="s">
        <v>34</v>
      </c>
    </row>
    <row r="29" spans="1:22" x14ac:dyDescent="0.25">
      <c r="A29" s="4" t="s">
        <v>63</v>
      </c>
      <c r="B29" t="s">
        <v>51</v>
      </c>
      <c r="K29" t="s">
        <v>36</v>
      </c>
    </row>
    <row r="30" spans="1:22" x14ac:dyDescent="0.25">
      <c r="K30" t="s">
        <v>37</v>
      </c>
    </row>
    <row r="31" spans="1:22" x14ac:dyDescent="0.25">
      <c r="A31" s="2" t="s">
        <v>0</v>
      </c>
      <c r="B31" t="s">
        <v>54</v>
      </c>
    </row>
    <row r="32" spans="1:22" x14ac:dyDescent="0.25">
      <c r="K32" s="12" t="s">
        <v>50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1"/>
    </row>
    <row r="33" spans="1:22" x14ac:dyDescent="0.25">
      <c r="K33" s="5" t="s">
        <v>38</v>
      </c>
      <c r="L33" s="5" t="s">
        <v>39</v>
      </c>
      <c r="M33" s="5" t="s">
        <v>40</v>
      </c>
      <c r="N33" s="5" t="s">
        <v>41</v>
      </c>
      <c r="O33" s="5" t="s">
        <v>42</v>
      </c>
      <c r="P33" s="5" t="s">
        <v>43</v>
      </c>
      <c r="Q33" s="5" t="s">
        <v>44</v>
      </c>
      <c r="R33" s="5" t="s">
        <v>45</v>
      </c>
      <c r="S33" s="5" t="s">
        <v>46</v>
      </c>
      <c r="T33" s="5" t="s">
        <v>47</v>
      </c>
      <c r="U33" s="5" t="s">
        <v>48</v>
      </c>
      <c r="V33" s="5" t="s">
        <v>49</v>
      </c>
    </row>
    <row r="34" spans="1:22" x14ac:dyDescent="0.25">
      <c r="K34" s="5">
        <v>12</v>
      </c>
      <c r="L34" s="5">
        <v>10</v>
      </c>
      <c r="M34" s="5">
        <v>5</v>
      </c>
      <c r="N34" s="5">
        <v>7</v>
      </c>
      <c r="O34" s="5">
        <v>8</v>
      </c>
      <c r="P34" s="5">
        <v>7</v>
      </c>
      <c r="Q34" s="5">
        <v>3</v>
      </c>
      <c r="R34" s="5">
        <v>8</v>
      </c>
      <c r="S34" s="5">
        <v>14</v>
      </c>
      <c r="T34" s="5">
        <v>16</v>
      </c>
      <c r="U34" s="5">
        <v>14</v>
      </c>
      <c r="V34" s="5">
        <v>11</v>
      </c>
    </row>
    <row r="35" spans="1:22" x14ac:dyDescent="0.25">
      <c r="A35" s="2" t="s">
        <v>1</v>
      </c>
      <c r="B35" t="s">
        <v>52</v>
      </c>
    </row>
    <row r="36" spans="1:22" x14ac:dyDescent="0.25">
      <c r="B36" s="6" t="s">
        <v>53</v>
      </c>
    </row>
    <row r="40" spans="1:22" x14ac:dyDescent="0.25">
      <c r="A40" s="2" t="s">
        <v>2</v>
      </c>
      <c r="B40" t="s">
        <v>57</v>
      </c>
      <c r="K40" s="12" t="s">
        <v>56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1"/>
    </row>
    <row r="41" spans="1:22" x14ac:dyDescent="0.25">
      <c r="B41" s="6" t="s">
        <v>55</v>
      </c>
      <c r="K41" s="5" t="s">
        <v>38</v>
      </c>
      <c r="L41" s="5" t="s">
        <v>39</v>
      </c>
      <c r="M41" s="5" t="s">
        <v>40</v>
      </c>
      <c r="N41" s="5" t="s">
        <v>41</v>
      </c>
      <c r="O41" s="5" t="s">
        <v>42</v>
      </c>
      <c r="P41" s="5" t="s">
        <v>43</v>
      </c>
      <c r="Q41" s="5" t="s">
        <v>44</v>
      </c>
      <c r="R41" s="5" t="s">
        <v>45</v>
      </c>
      <c r="S41" s="5" t="s">
        <v>46</v>
      </c>
      <c r="T41" s="5" t="s">
        <v>47</v>
      </c>
      <c r="U41" s="5" t="s">
        <v>48</v>
      </c>
      <c r="V41" s="5" t="s">
        <v>49</v>
      </c>
    </row>
    <row r="42" spans="1:22" x14ac:dyDescent="0.25">
      <c r="B42" s="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5" spans="1:22" x14ac:dyDescent="0.25">
      <c r="A45" s="2" t="s">
        <v>3</v>
      </c>
      <c r="B45" t="s">
        <v>58</v>
      </c>
    </row>
    <row r="46" spans="1:22" x14ac:dyDescent="0.25">
      <c r="B46" s="6"/>
    </row>
    <row r="49" spans="1:2" x14ac:dyDescent="0.25">
      <c r="A49" s="2" t="s">
        <v>3</v>
      </c>
      <c r="B49" t="s">
        <v>58</v>
      </c>
    </row>
    <row r="51" spans="1:2" x14ac:dyDescent="0.25">
      <c r="B51" s="6"/>
    </row>
    <row r="53" spans="1:2" x14ac:dyDescent="0.25">
      <c r="A53" s="2" t="s">
        <v>4</v>
      </c>
      <c r="B53" t="s">
        <v>59</v>
      </c>
    </row>
    <row r="54" spans="1:2" x14ac:dyDescent="0.25">
      <c r="B54" s="6"/>
    </row>
    <row r="57" spans="1:2" x14ac:dyDescent="0.25">
      <c r="A57" s="2" t="s">
        <v>5</v>
      </c>
      <c r="B57" t="s">
        <v>60</v>
      </c>
    </row>
    <row r="58" spans="1:2" x14ac:dyDescent="0.25">
      <c r="B58" s="6"/>
    </row>
    <row r="61" spans="1:2" x14ac:dyDescent="0.25">
      <c r="A61" s="2" t="s">
        <v>6</v>
      </c>
      <c r="B61" t="s">
        <v>61</v>
      </c>
    </row>
    <row r="62" spans="1:2" x14ac:dyDescent="0.25">
      <c r="B62" s="6"/>
    </row>
    <row r="65" spans="1:2" x14ac:dyDescent="0.25">
      <c r="A65" s="2" t="s">
        <v>86</v>
      </c>
      <c r="B65" t="s">
        <v>87</v>
      </c>
    </row>
    <row r="66" spans="1:2" x14ac:dyDescent="0.25">
      <c r="B66" s="6"/>
    </row>
    <row r="67" spans="1:2" x14ac:dyDescent="0.25">
      <c r="B67" s="6"/>
    </row>
  </sheetData>
  <mergeCells count="1">
    <mergeCell ref="K3:P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D5002-5489-47E6-BFE1-B0A04F32B266}">
  <dimension ref="A1:L51"/>
  <sheetViews>
    <sheetView workbookViewId="0">
      <selection activeCell="I36" sqref="I36"/>
    </sheetView>
  </sheetViews>
  <sheetFormatPr defaultRowHeight="15" x14ac:dyDescent="0.25"/>
  <cols>
    <col min="1" max="1" width="5.7109375" style="2" customWidth="1"/>
  </cols>
  <sheetData>
    <row r="1" spans="1:12" x14ac:dyDescent="0.25">
      <c r="A1" s="1" t="s">
        <v>16</v>
      </c>
      <c r="B1" t="s">
        <v>7</v>
      </c>
    </row>
    <row r="3" spans="1:12" x14ac:dyDescent="0.25">
      <c r="A3" s="2" t="s">
        <v>0</v>
      </c>
      <c r="B3" t="s">
        <v>8</v>
      </c>
    </row>
    <row r="5" spans="1:12" x14ac:dyDescent="0.25">
      <c r="D5" s="29">
        <f>SUM(19421/1000*7)</f>
        <v>135.947</v>
      </c>
      <c r="E5" s="18" t="s">
        <v>77</v>
      </c>
    </row>
    <row r="7" spans="1:12" x14ac:dyDescent="0.25">
      <c r="A7" s="2" t="s">
        <v>1</v>
      </c>
      <c r="B7" t="s">
        <v>9</v>
      </c>
    </row>
    <row r="10" spans="1:12" x14ac:dyDescent="0.25">
      <c r="D10" s="29">
        <f>SUM(19421/1000*0.4)</f>
        <v>7.7683999999999997</v>
      </c>
      <c r="E10" s="18" t="s">
        <v>77</v>
      </c>
      <c r="L10" s="18" t="s">
        <v>83</v>
      </c>
    </row>
    <row r="11" spans="1:12" x14ac:dyDescent="0.25">
      <c r="D11" s="18"/>
      <c r="E11" s="18"/>
    </row>
    <row r="12" spans="1:12" x14ac:dyDescent="0.25">
      <c r="E12" s="18" t="s">
        <v>78</v>
      </c>
    </row>
    <row r="15" spans="1:12" x14ac:dyDescent="0.25">
      <c r="A15" s="1" t="s">
        <v>17</v>
      </c>
      <c r="B15" t="s">
        <v>10</v>
      </c>
    </row>
    <row r="17" spans="1:12" x14ac:dyDescent="0.25">
      <c r="A17" s="2" t="s">
        <v>0</v>
      </c>
      <c r="B17" t="s">
        <v>11</v>
      </c>
    </row>
    <row r="19" spans="1:12" x14ac:dyDescent="0.25">
      <c r="D19" s="26">
        <f>SUM(81/12458*1000)</f>
        <v>6.5018462032428959</v>
      </c>
      <c r="E19" s="18" t="s">
        <v>79</v>
      </c>
      <c r="G19" s="18" t="s">
        <v>80</v>
      </c>
    </row>
    <row r="21" spans="1:12" x14ac:dyDescent="0.25">
      <c r="A21" s="2" t="s">
        <v>1</v>
      </c>
      <c r="B21" t="s">
        <v>12</v>
      </c>
    </row>
    <row r="23" spans="1:12" x14ac:dyDescent="0.25">
      <c r="D23" s="30">
        <f>SUM(6/12458*1000)</f>
        <v>0.48161823727725156</v>
      </c>
      <c r="E23" s="18" t="s">
        <v>79</v>
      </c>
      <c r="L23" s="18" t="s">
        <v>82</v>
      </c>
    </row>
    <row r="25" spans="1:12" x14ac:dyDescent="0.25">
      <c r="A25" s="1"/>
    </row>
    <row r="30" spans="1:12" x14ac:dyDescent="0.25">
      <c r="A30" s="4" t="s">
        <v>18</v>
      </c>
      <c r="B30" t="s">
        <v>14</v>
      </c>
    </row>
    <row r="31" spans="1:12" x14ac:dyDescent="0.25">
      <c r="B31" s="6" t="s">
        <v>15</v>
      </c>
    </row>
    <row r="33" spans="2:12" x14ac:dyDescent="0.25">
      <c r="B33" s="18" t="s">
        <v>85</v>
      </c>
      <c r="C33" s="18"/>
      <c r="D33" s="18">
        <f>SUM(45/2.5*1000)</f>
        <v>18000</v>
      </c>
      <c r="E33" s="18" t="s">
        <v>84</v>
      </c>
    </row>
    <row r="36" spans="2:12" x14ac:dyDescent="0.25">
      <c r="L36" s="18" t="s">
        <v>81</v>
      </c>
    </row>
    <row r="51" spans="1:1" x14ac:dyDescent="0.25">
      <c r="A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9A6A2-6BE6-4C06-882F-8486D702E7D3}">
  <dimension ref="A1:V67"/>
  <sheetViews>
    <sheetView topLeftCell="A28" workbookViewId="0">
      <selection activeCell="A67" sqref="A67:G67"/>
    </sheetView>
  </sheetViews>
  <sheetFormatPr defaultRowHeight="15" x14ac:dyDescent="0.25"/>
  <cols>
    <col min="1" max="1" width="5.7109375" style="2" customWidth="1"/>
  </cols>
  <sheetData>
    <row r="1" spans="1:18" x14ac:dyDescent="0.25">
      <c r="A1" s="4" t="s">
        <v>62</v>
      </c>
      <c r="B1" t="s">
        <v>24</v>
      </c>
    </row>
    <row r="2" spans="1:18" x14ac:dyDescent="0.25">
      <c r="B2" t="s">
        <v>25</v>
      </c>
    </row>
    <row r="3" spans="1:18" x14ac:dyDescent="0.25">
      <c r="B3" t="s">
        <v>26</v>
      </c>
      <c r="K3" s="15" t="s">
        <v>35</v>
      </c>
      <c r="L3" s="16"/>
      <c r="M3" s="16"/>
      <c r="N3" s="16"/>
      <c r="O3" s="16"/>
      <c r="P3" s="17"/>
    </row>
    <row r="4" spans="1:18" x14ac:dyDescent="0.25">
      <c r="B4" t="s">
        <v>27</v>
      </c>
      <c r="K4" s="12"/>
      <c r="L4" s="11"/>
      <c r="M4" s="9" t="s">
        <v>21</v>
      </c>
      <c r="N4" s="9" t="s">
        <v>22</v>
      </c>
      <c r="O4" s="9" t="s">
        <v>13</v>
      </c>
      <c r="P4" s="9" t="s">
        <v>23</v>
      </c>
      <c r="R4" s="18" t="s">
        <v>64</v>
      </c>
    </row>
    <row r="5" spans="1:18" x14ac:dyDescent="0.25">
      <c r="K5" s="8">
        <v>2009</v>
      </c>
      <c r="L5" s="3" t="s">
        <v>19</v>
      </c>
      <c r="M5" s="3">
        <v>64</v>
      </c>
      <c r="N5" s="3">
        <v>42</v>
      </c>
      <c r="O5" s="3">
        <v>84</v>
      </c>
      <c r="P5" s="3">
        <v>10</v>
      </c>
      <c r="R5" s="18" t="s">
        <v>65</v>
      </c>
    </row>
    <row r="6" spans="1:18" x14ac:dyDescent="0.25">
      <c r="A6" s="2" t="s">
        <v>0</v>
      </c>
      <c r="B6" t="s">
        <v>28</v>
      </c>
      <c r="K6" s="9"/>
      <c r="L6" s="3" t="s">
        <v>20</v>
      </c>
      <c r="M6" s="7">
        <v>0.32</v>
      </c>
      <c r="N6" s="19">
        <f>N5/200</f>
        <v>0.21</v>
      </c>
      <c r="O6" s="19">
        <f>O5/200</f>
        <v>0.42</v>
      </c>
      <c r="P6" s="7">
        <v>0.05</v>
      </c>
    </row>
    <row r="7" spans="1:18" x14ac:dyDescent="0.25">
      <c r="K7" s="8">
        <v>2010</v>
      </c>
      <c r="L7" s="3" t="s">
        <v>19</v>
      </c>
      <c r="M7" s="3">
        <v>56</v>
      </c>
      <c r="N7" s="3">
        <v>36</v>
      </c>
      <c r="O7" s="3">
        <v>96</v>
      </c>
      <c r="P7" s="3">
        <v>12</v>
      </c>
      <c r="R7" s="18" t="s">
        <v>66</v>
      </c>
    </row>
    <row r="8" spans="1:18" x14ac:dyDescent="0.25">
      <c r="K8" s="9"/>
      <c r="L8" s="3" t="s">
        <v>20</v>
      </c>
      <c r="M8" s="19">
        <f>M7/200</f>
        <v>0.28000000000000003</v>
      </c>
      <c r="N8" s="7">
        <v>0.18</v>
      </c>
      <c r="O8" s="7">
        <v>0.48</v>
      </c>
      <c r="P8" s="19">
        <f>P7/200</f>
        <v>0.06</v>
      </c>
    </row>
    <row r="10" spans="1:18" x14ac:dyDescent="0.25">
      <c r="A10" s="2" t="s">
        <v>1</v>
      </c>
      <c r="B10" t="s">
        <v>29</v>
      </c>
      <c r="K10" t="s">
        <v>67</v>
      </c>
      <c r="M10" s="20">
        <f>SUM(M7-M5)/M5</f>
        <v>-0.125</v>
      </c>
      <c r="N10" s="20">
        <f t="shared" ref="N10:P10" si="0">SUM(N7-N5)/N5</f>
        <v>-0.14285714285714285</v>
      </c>
      <c r="O10" s="20">
        <f t="shared" si="0"/>
        <v>0.14285714285714285</v>
      </c>
      <c r="P10" s="20">
        <f t="shared" si="0"/>
        <v>0.2</v>
      </c>
    </row>
    <row r="11" spans="1:18" x14ac:dyDescent="0.25">
      <c r="B11" s="10" t="s">
        <v>32</v>
      </c>
      <c r="E11" s="21">
        <f>SUM(O7-O5)/O5</f>
        <v>0.14285714285714285</v>
      </c>
      <c r="F11" s="18"/>
      <c r="K11" t="s">
        <v>68</v>
      </c>
      <c r="M11" s="22">
        <f>M6-M8</f>
        <v>3.999999999999998E-2</v>
      </c>
      <c r="N11" s="22">
        <f t="shared" ref="N11:P11" si="1">N6-N8</f>
        <v>0.03</v>
      </c>
      <c r="O11" s="22">
        <f t="shared" si="1"/>
        <v>-0.06</v>
      </c>
      <c r="P11" s="22">
        <f t="shared" si="1"/>
        <v>-9.999999999999995E-3</v>
      </c>
    </row>
    <row r="12" spans="1:18" x14ac:dyDescent="0.25">
      <c r="B12" s="10" t="s">
        <v>31</v>
      </c>
      <c r="E12" s="23">
        <f>48-42</f>
        <v>6</v>
      </c>
      <c r="F12" s="18" t="s">
        <v>69</v>
      </c>
    </row>
    <row r="16" spans="1:18" x14ac:dyDescent="0.25">
      <c r="A16" s="2" t="s">
        <v>2</v>
      </c>
      <c r="B16" t="s">
        <v>30</v>
      </c>
    </row>
    <row r="17" spans="1:6" x14ac:dyDescent="0.25">
      <c r="B17" s="10" t="s">
        <v>32</v>
      </c>
      <c r="E17" s="24">
        <f>SUM(M5-M7)/M5</f>
        <v>0.125</v>
      </c>
      <c r="F17" s="18"/>
    </row>
    <row r="18" spans="1:6" x14ac:dyDescent="0.25">
      <c r="B18" s="10" t="s">
        <v>31</v>
      </c>
      <c r="E18" s="18">
        <f>32-28</f>
        <v>4</v>
      </c>
      <c r="F18" s="18" t="s">
        <v>69</v>
      </c>
    </row>
    <row r="20" spans="1:6" x14ac:dyDescent="0.25">
      <c r="B20" t="s">
        <v>70</v>
      </c>
    </row>
    <row r="22" spans="1:6" x14ac:dyDescent="0.25">
      <c r="A22" s="2" t="s">
        <v>3</v>
      </c>
      <c r="B22" t="s">
        <v>33</v>
      </c>
    </row>
    <row r="23" spans="1:6" x14ac:dyDescent="0.25">
      <c r="B23" s="6"/>
    </row>
    <row r="24" spans="1:6" x14ac:dyDescent="0.25">
      <c r="C24" s="18" t="s">
        <v>13</v>
      </c>
      <c r="D24" s="18">
        <f>48-42</f>
        <v>6</v>
      </c>
      <c r="E24" s="18" t="s">
        <v>69</v>
      </c>
    </row>
    <row r="26" spans="1:6" x14ac:dyDescent="0.25">
      <c r="A26" s="2" t="s">
        <v>4</v>
      </c>
      <c r="B26" t="s">
        <v>34</v>
      </c>
    </row>
    <row r="28" spans="1:6" x14ac:dyDescent="0.25">
      <c r="B28" s="6"/>
      <c r="C28" s="18" t="s">
        <v>71</v>
      </c>
      <c r="D28" s="25">
        <f>SUM(P7-P5)/P5</f>
        <v>0.2</v>
      </c>
    </row>
    <row r="35" spans="1:22" x14ac:dyDescent="0.25">
      <c r="A35" s="4" t="s">
        <v>63</v>
      </c>
      <c r="B35" t="s">
        <v>51</v>
      </c>
      <c r="K35" t="s">
        <v>36</v>
      </c>
    </row>
    <row r="36" spans="1:22" x14ac:dyDescent="0.25">
      <c r="K36" t="s">
        <v>37</v>
      </c>
    </row>
    <row r="37" spans="1:22" x14ac:dyDescent="0.25">
      <c r="A37" s="2" t="s">
        <v>0</v>
      </c>
      <c r="B37" t="s">
        <v>54</v>
      </c>
    </row>
    <row r="38" spans="1:22" x14ac:dyDescent="0.25">
      <c r="D38" s="26">
        <f>SUM(K40:V40)/12</f>
        <v>9.5833333333333339</v>
      </c>
      <c r="E38" s="18" t="s">
        <v>72</v>
      </c>
      <c r="F38" s="18"/>
      <c r="G38" s="18"/>
      <c r="K38" s="12" t="s">
        <v>50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1"/>
    </row>
    <row r="39" spans="1:22" x14ac:dyDescent="0.25">
      <c r="K39" s="14" t="s">
        <v>38</v>
      </c>
      <c r="L39" s="14" t="s">
        <v>39</v>
      </c>
      <c r="M39" s="14" t="s">
        <v>40</v>
      </c>
      <c r="N39" s="14" t="s">
        <v>41</v>
      </c>
      <c r="O39" s="14" t="s">
        <v>42</v>
      </c>
      <c r="P39" s="14" t="s">
        <v>43</v>
      </c>
      <c r="Q39" s="14" t="s">
        <v>44</v>
      </c>
      <c r="R39" s="14" t="s">
        <v>45</v>
      </c>
      <c r="S39" s="14" t="s">
        <v>46</v>
      </c>
      <c r="T39" s="14" t="s">
        <v>47</v>
      </c>
      <c r="U39" s="14" t="s">
        <v>48</v>
      </c>
      <c r="V39" s="14" t="s">
        <v>49</v>
      </c>
    </row>
    <row r="40" spans="1:22" x14ac:dyDescent="0.25">
      <c r="K40" s="27">
        <v>12</v>
      </c>
      <c r="L40" s="27">
        <v>10</v>
      </c>
      <c r="M40" s="27">
        <v>5</v>
      </c>
      <c r="N40" s="27">
        <v>7</v>
      </c>
      <c r="O40" s="27">
        <v>8</v>
      </c>
      <c r="P40" s="27">
        <v>7</v>
      </c>
      <c r="Q40" s="27">
        <v>3</v>
      </c>
      <c r="R40" s="27">
        <v>8</v>
      </c>
      <c r="S40" s="27">
        <v>14</v>
      </c>
      <c r="T40" s="27">
        <v>16</v>
      </c>
      <c r="U40" s="27">
        <v>14</v>
      </c>
      <c r="V40" s="27">
        <v>11</v>
      </c>
    </row>
    <row r="41" spans="1:22" x14ac:dyDescent="0.25">
      <c r="A41" s="2" t="s">
        <v>1</v>
      </c>
      <c r="B41" t="s">
        <v>52</v>
      </c>
    </row>
    <row r="42" spans="1:22" x14ac:dyDescent="0.25">
      <c r="B42" s="6" t="s">
        <v>53</v>
      </c>
    </row>
    <row r="46" spans="1:22" x14ac:dyDescent="0.25">
      <c r="A46" s="2" t="s">
        <v>2</v>
      </c>
      <c r="B46" t="s">
        <v>57</v>
      </c>
      <c r="K46" s="12" t="s">
        <v>56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1"/>
    </row>
    <row r="47" spans="1:22" x14ac:dyDescent="0.25">
      <c r="B47" s="6" t="s">
        <v>55</v>
      </c>
      <c r="K47" s="14" t="s">
        <v>38</v>
      </c>
      <c r="L47" s="14" t="s">
        <v>39</v>
      </c>
      <c r="M47" s="14" t="s">
        <v>40</v>
      </c>
      <c r="N47" s="14" t="s">
        <v>41</v>
      </c>
      <c r="O47" s="14" t="s">
        <v>42</v>
      </c>
      <c r="P47" s="14" t="s">
        <v>43</v>
      </c>
      <c r="Q47" s="14" t="s">
        <v>44</v>
      </c>
      <c r="R47" s="14" t="s">
        <v>45</v>
      </c>
      <c r="S47" s="14" t="s">
        <v>46</v>
      </c>
      <c r="T47" s="14" t="s">
        <v>47</v>
      </c>
      <c r="U47" s="14" t="s">
        <v>48</v>
      </c>
      <c r="V47" s="14" t="s">
        <v>49</v>
      </c>
    </row>
    <row r="48" spans="1:22" x14ac:dyDescent="0.25">
      <c r="B48" s="6"/>
      <c r="K48" s="19">
        <f>SUM(K40/50)</f>
        <v>0.24</v>
      </c>
      <c r="L48" s="19">
        <f t="shared" ref="L48:V48" si="2">SUM(L40/50)</f>
        <v>0.2</v>
      </c>
      <c r="M48" s="19">
        <f t="shared" si="2"/>
        <v>0.1</v>
      </c>
      <c r="N48" s="19">
        <f t="shared" si="2"/>
        <v>0.14000000000000001</v>
      </c>
      <c r="O48" s="19">
        <f t="shared" si="2"/>
        <v>0.16</v>
      </c>
      <c r="P48" s="19">
        <f t="shared" si="2"/>
        <v>0.14000000000000001</v>
      </c>
      <c r="Q48" s="19">
        <f t="shared" si="2"/>
        <v>0.06</v>
      </c>
      <c r="R48" s="19">
        <f t="shared" si="2"/>
        <v>0.16</v>
      </c>
      <c r="S48" s="19">
        <f t="shared" si="2"/>
        <v>0.28000000000000003</v>
      </c>
      <c r="T48" s="19">
        <f t="shared" si="2"/>
        <v>0.32</v>
      </c>
      <c r="U48" s="19">
        <f t="shared" si="2"/>
        <v>0.28000000000000003</v>
      </c>
      <c r="V48" s="19">
        <f t="shared" si="2"/>
        <v>0.22</v>
      </c>
    </row>
    <row r="51" spans="1:7" x14ac:dyDescent="0.25">
      <c r="A51" s="2" t="s">
        <v>3</v>
      </c>
      <c r="B51" t="s">
        <v>73</v>
      </c>
    </row>
    <row r="52" spans="1:7" x14ac:dyDescent="0.25">
      <c r="B52" s="6"/>
    </row>
    <row r="53" spans="1:7" x14ac:dyDescent="0.25">
      <c r="D53" s="28" t="s">
        <v>74</v>
      </c>
    </row>
    <row r="55" spans="1:7" x14ac:dyDescent="0.25">
      <c r="A55" s="2" t="s">
        <v>4</v>
      </c>
      <c r="B55" t="s">
        <v>59</v>
      </c>
    </row>
    <row r="56" spans="1:7" x14ac:dyDescent="0.25">
      <c r="B56" s="6"/>
    </row>
    <row r="57" spans="1:7" x14ac:dyDescent="0.25">
      <c r="D57" s="21">
        <f>SUM(N40-M40)/M40</f>
        <v>0.4</v>
      </c>
    </row>
    <row r="59" spans="1:7" x14ac:dyDescent="0.25">
      <c r="A59" s="2" t="s">
        <v>5</v>
      </c>
      <c r="B59" t="s">
        <v>60</v>
      </c>
    </row>
    <row r="60" spans="1:7" x14ac:dyDescent="0.25">
      <c r="B60" s="6"/>
    </row>
    <row r="61" spans="1:7" x14ac:dyDescent="0.25">
      <c r="D61" s="28" t="s">
        <v>75</v>
      </c>
      <c r="G61" s="18" t="s">
        <v>76</v>
      </c>
    </row>
    <row r="63" spans="1:7" x14ac:dyDescent="0.25">
      <c r="A63" s="2" t="s">
        <v>6</v>
      </c>
      <c r="B63" t="s">
        <v>61</v>
      </c>
    </row>
    <row r="64" spans="1:7" x14ac:dyDescent="0.25">
      <c r="B64" s="6"/>
    </row>
    <row r="65" spans="1:4" x14ac:dyDescent="0.25">
      <c r="D65" s="21">
        <f>SUM(O40-P40)/O40</f>
        <v>0.125</v>
      </c>
    </row>
    <row r="67" spans="1:4" x14ac:dyDescent="0.25">
      <c r="A67" s="2" t="s">
        <v>86</v>
      </c>
      <c r="B67" t="s">
        <v>87</v>
      </c>
    </row>
  </sheetData>
  <mergeCells count="1">
    <mergeCell ref="K3:P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Eksempler</vt:lpstr>
      <vt:lpstr>Opgave 55-57</vt:lpstr>
      <vt:lpstr>Opgave 73-74</vt:lpstr>
      <vt:lpstr>Opgave 55-57 Facit</vt:lpstr>
      <vt:lpstr>Opgave 73-74 Facit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Jørgen</dc:creator>
  <cp:lastModifiedBy>Kim Ursin</cp:lastModifiedBy>
  <dcterms:created xsi:type="dcterms:W3CDTF">2016-07-28T14:53:34Z</dcterms:created>
  <dcterms:modified xsi:type="dcterms:W3CDTF">2020-03-26T07:53:56Z</dcterms:modified>
</cp:coreProperties>
</file>